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Госдоходы\Анализ исполнения доходов\2024\показатели бюджета округа по доходам и расходам\"/>
    </mc:Choice>
  </mc:AlternateContent>
  <bookViews>
    <workbookView xWindow="0" yWindow="0" windowWidth="28800" windowHeight="11835"/>
  </bookViews>
  <sheets>
    <sheet name="Лист2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E35" i="2" l="1"/>
  <c r="G33" i="2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G47" i="2" l="1"/>
  <c r="E6" i="2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<sst xmlns="http://schemas.openxmlformats.org/spreadsheetml/2006/main" count="53" uniqueCount="53">
  <si>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</si>
  <si>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</si>
  <si>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</si>
  <si>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</si>
  <si>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</si>
  <si>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</si>
  <si>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</si>
  <si>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</si>
  <si>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</si>
  <si>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</si>
  <si>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</si>
  <si>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</si>
  <si>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</si>
  <si>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</si>
  <si>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</si>
  <si>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</si>
  <si>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</si>
  <si>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</si>
  <si>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</si>
  <si>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</si>
  <si>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</si>
  <si>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</si>
  <si>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</si>
  <si>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</si>
  <si>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</si>
  <si>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</si>
  <si>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</si>
  <si>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</si>
  <si>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</si>
  <si>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</si>
  <si>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</si>
  <si>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</si>
  <si>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</si>
  <si>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</si>
  <si>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</si>
  <si>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</si>
  <si>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</si>
  <si>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</si>
  <si>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</si>
  <si>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</si>
  <si>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</si>
  <si>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</si>
  <si>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</si>
  <si>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</si>
  <si>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Налог на имущество физических лиц</t>
  </si>
  <si>
    <t>Земельный налог</t>
  </si>
  <si>
    <t>Национальная оборона</t>
  </si>
  <si>
    <t>В процентах к аналогичному периоду 2023 года</t>
  </si>
  <si>
    <t>В процентах от плана на 2024 год</t>
  </si>
  <si>
    <t>План на 2024 год (тыс.руб.)</t>
  </si>
  <si>
    <t>Основные показатели исполнения бюджета Бабушкинского муниципального округа на 01.12.2024 года</t>
  </si>
  <si>
    <t>Факт на 01.12.2024 года (тыс. руб.)</t>
  </si>
  <si>
    <t>Факт на 01.12.2023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</si>
</sst>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63188312"/>
        <c:axId val="163191056"/>
      </c:barChart>
      <c:catAx>
        <c:axId val="163188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191056"/>
        <c:crosses val="autoZero"/>
        <c:auto val="1"/>
        <c:lblAlgn val="ctr"/>
        <c:lblOffset val="100"/>
        <c:noMultiLvlLbl val="0"/>
      </c:catAx>
      <c:valAx>
        <c:axId val="1631910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188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24" zoomScale="84" zoomScaleNormal="84" workbookViewId="0">
      <pane xSplit="1" topLeftCell="C1" activePane="topRight" state="frozen"/>
      <selection activeCell="B1" sqref="B1"/>
      <selection pane="topRight" activeCell="C42" sqref="C42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4" t="s">
        <v>50</v>
      </c>
      <c r="C2" s="24"/>
      <c r="D2" s="24"/>
      <c r="E2" s="24"/>
      <c r="F2" s="24"/>
      <c r="G2" s="24"/>
      <c r="H2" s="1"/>
      <c r="I2" s="1"/>
      <c r="J2" s="1"/>
      <c r="K2" s="1"/>
    </row>
    <row r="3" spans="2:11" ht="15" x14ac:dyDescent="0.25">
      <c r="B3" s="24"/>
      <c r="C3" s="24"/>
      <c r="D3" s="24"/>
      <c r="E3" s="24"/>
      <c r="F3" s="24"/>
      <c r="G3" s="24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49</v>
      </c>
      <c r="D5" s="6" t="s">
        <v>51</v>
      </c>
      <c r="E5" s="6" t="s">
        <v>48</v>
      </c>
      <c r="F5" s="6" t="s">
        <v>47</v>
      </c>
      <c r="G5" s="6" t="s">
        <v>52</v>
      </c>
    </row>
    <row r="6" spans="2:11" ht="15.75" x14ac:dyDescent="0.25">
      <c r="B6" s="14" t="s">
        <v>0</v>
      </c>
      <c r="C6" s="10">
        <f>C7+C24+C31</f>
        <v>1036259.1</v>
      </c>
      <c r="D6" s="10">
        <f>D7+D24</f>
        <v>788022.7</v>
      </c>
      <c r="E6" s="8">
        <f>D6*100/C6</f>
        <v>76.044948604070157</v>
      </c>
      <c r="F6" s="8">
        <f>D6*100/G6</f>
        <v>75.782059383534545</v>
      </c>
      <c r="G6" s="10">
        <f>G7+G24</f>
        <v>1039853.9000000001</v>
      </c>
    </row>
    <row r="7" spans="2:11" ht="31.5" x14ac:dyDescent="0.25">
      <c r="B7" s="15" t="s">
        <v>1</v>
      </c>
      <c r="C7" s="8">
        <f>C8+C9+C10+C11+C12+C16+C17+C18+C19+C20+C21+C22+C13+C23+C14+C15</f>
        <v>189202.6</v>
      </c>
      <c r="D7" s="8">
        <f>D8+D9+D10+D11+D12+D16+D17+D18+D19+D20+D21+D22+D13+D23+D14+D15</f>
        <v>207191.99999999997</v>
      </c>
      <c r="E7" s="8">
        <f>D7*100/C7</f>
        <v>109.50800887514228</v>
      </c>
      <c r="F7" s="8">
        <f>D7*100/G7</f>
        <v>119.66600805466496</v>
      </c>
      <c r="G7" s="8">
        <f>SUM(G8:G22)</f>
        <v>173141.90000000002</v>
      </c>
    </row>
    <row r="8" spans="2:11" ht="15.75" x14ac:dyDescent="0.25">
      <c r="B8" s="5" t="s">
        <v>17</v>
      </c>
      <c r="C8" s="9">
        <v>119719</v>
      </c>
      <c r="D8" s="9">
        <v>127112.3</v>
      </c>
      <c r="E8" s="9">
        <f>D8*100/C8</f>
        <v>106.17554439980287</v>
      </c>
      <c r="F8" s="9">
        <f t="shared" ref="F8:F47" si="0">D8*100/G8</f>
        <v>120.64683605577122</v>
      </c>
      <c r="G8" s="9">
        <v>105359</v>
      </c>
    </row>
    <row r="9" spans="2:11" ht="43.5" customHeight="1" x14ac:dyDescent="0.25">
      <c r="B9" s="16" t="s">
        <v>18</v>
      </c>
      <c r="C9" s="9">
        <v>15667</v>
      </c>
      <c r="D9" s="9">
        <v>14745.1</v>
      </c>
      <c r="E9" s="9">
        <f t="shared" ref="E9:E32" si="1">D9*100/C9</f>
        <v>94.115657113678438</v>
      </c>
      <c r="F9" s="9">
        <f t="shared" si="0"/>
        <v>100.91158576228965</v>
      </c>
      <c r="G9" s="11">
        <v>14611.9</v>
      </c>
    </row>
    <row r="10" spans="2:11" ht="32.25" customHeight="1" x14ac:dyDescent="0.25">
      <c r="B10" s="16" t="s">
        <v>19</v>
      </c>
      <c r="C10" s="9">
        <v>30038</v>
      </c>
      <c r="D10" s="9">
        <v>39194.1</v>
      </c>
      <c r="E10" s="9">
        <f t="shared" si="1"/>
        <v>130.4817231506758</v>
      </c>
      <c r="F10" s="9">
        <f>D10*100/G10</f>
        <v>129.40044240483343</v>
      </c>
      <c r="G10" s="11">
        <v>30289</v>
      </c>
    </row>
    <row r="11" spans="2:11" ht="31.5" x14ac:dyDescent="0.25">
      <c r="B11" s="16" t="s">
        <v>20</v>
      </c>
      <c r="C11" s="9">
        <v>0</v>
      </c>
      <c r="D11" s="9">
        <v>14.3</v>
      </c>
      <c r="E11" s="9" t="e">
        <f t="shared" si="1"/>
        <v>#DIV/0!</v>
      </c>
      <c r="F11" s="9">
        <f>D11*100/G11</f>
        <v>-31.497797356828194</v>
      </c>
      <c r="G11" s="9">
        <v>-45.4</v>
      </c>
    </row>
    <row r="12" spans="2:11" ht="15.75" x14ac:dyDescent="0.25">
      <c r="B12" s="5" t="s">
        <v>21</v>
      </c>
      <c r="C12" s="9">
        <v>0</v>
      </c>
      <c r="D12" s="9">
        <v>9.8000000000000007</v>
      </c>
      <c r="E12" s="9" t="e">
        <f t="shared" si="1"/>
        <v>#DIV/0!</v>
      </c>
      <c r="F12" s="9" t="e">
        <f>D12*100/G12</f>
        <v>#DIV/0!</v>
      </c>
      <c r="G12" s="11">
        <v>0</v>
      </c>
    </row>
    <row r="13" spans="2:11" ht="30.75" customHeight="1" x14ac:dyDescent="0.25">
      <c r="B13" s="16" t="s">
        <v>22</v>
      </c>
      <c r="C13" s="9">
        <v>1463</v>
      </c>
      <c r="D13" s="9">
        <v>1608.3</v>
      </c>
      <c r="E13" s="9">
        <f t="shared" si="1"/>
        <v>109.93164730006835</v>
      </c>
      <c r="F13" s="9">
        <f t="shared" si="0"/>
        <v>191.92124105011933</v>
      </c>
      <c r="G13" s="11">
        <v>838</v>
      </c>
    </row>
    <row r="14" spans="2:11" ht="18" customHeight="1" x14ac:dyDescent="0.25">
      <c r="B14" s="16" t="s">
        <v>44</v>
      </c>
      <c r="C14" s="9">
        <v>3031</v>
      </c>
      <c r="D14" s="9">
        <v>2266.9</v>
      </c>
      <c r="E14" s="9">
        <f t="shared" si="1"/>
        <v>74.790498185417349</v>
      </c>
      <c r="F14" s="9">
        <f t="shared" si="0"/>
        <v>104.77929281257222</v>
      </c>
      <c r="G14" s="11">
        <v>2163.5</v>
      </c>
    </row>
    <row r="15" spans="2:11" ht="16.5" customHeight="1" x14ac:dyDescent="0.25">
      <c r="B15" s="16" t="s">
        <v>45</v>
      </c>
      <c r="C15" s="9">
        <v>2562</v>
      </c>
      <c r="D15" s="9">
        <v>1550.6</v>
      </c>
      <c r="E15" s="9">
        <f t="shared" si="1"/>
        <v>60.523028883684624</v>
      </c>
      <c r="F15" s="9">
        <f t="shared" si="0"/>
        <v>74.469311305350118</v>
      </c>
      <c r="G15" s="11">
        <v>2082.1999999999998</v>
      </c>
    </row>
    <row r="16" spans="2:11" ht="15.75" x14ac:dyDescent="0.25">
      <c r="B16" s="5" t="s">
        <v>23</v>
      </c>
      <c r="C16" s="9">
        <v>859</v>
      </c>
      <c r="D16" s="9">
        <v>1405.5</v>
      </c>
      <c r="E16" s="9">
        <f t="shared" si="1"/>
        <v>163.62048894062863</v>
      </c>
      <c r="F16" s="9">
        <f t="shared" si="0"/>
        <v>173.73300370828184</v>
      </c>
      <c r="G16" s="11">
        <v>809</v>
      </c>
    </row>
    <row r="17" spans="2:7" ht="44.25" customHeight="1" x14ac:dyDescent="0.25">
      <c r="B17" s="16" t="s">
        <v>24</v>
      </c>
      <c r="C17" s="9">
        <v>4107</v>
      </c>
      <c r="D17" s="9">
        <v>4130.3999999999996</v>
      </c>
      <c r="E17" s="9">
        <f t="shared" si="1"/>
        <v>100.56975894813731</v>
      </c>
      <c r="F17" s="9">
        <f t="shared" si="0"/>
        <v>118.33600733440291</v>
      </c>
      <c r="G17" s="11">
        <v>3490.4</v>
      </c>
    </row>
    <row r="18" spans="2:7" ht="31.5" x14ac:dyDescent="0.25">
      <c r="B18" s="16" t="s">
        <v>25</v>
      </c>
      <c r="C18" s="9">
        <v>38</v>
      </c>
      <c r="D18" s="9">
        <v>13.2</v>
      </c>
      <c r="E18" s="9">
        <f t="shared" si="1"/>
        <v>34.736842105263158</v>
      </c>
      <c r="F18" s="9">
        <f t="shared" si="0"/>
        <v>35.013262599469492</v>
      </c>
      <c r="G18" s="11">
        <v>37.700000000000003</v>
      </c>
    </row>
    <row r="19" spans="2:7" ht="31.5" x14ac:dyDescent="0.25">
      <c r="B19" s="16" t="s">
        <v>27</v>
      </c>
      <c r="C19" s="9">
        <v>4624</v>
      </c>
      <c r="D19" s="9">
        <v>5016.8999999999996</v>
      </c>
      <c r="E19" s="9">
        <f t="shared" si="1"/>
        <v>108.49697231833909</v>
      </c>
      <c r="F19" s="9">
        <f t="shared" si="0"/>
        <v>95.59459613955525</v>
      </c>
      <c r="G19" s="11">
        <v>5248.1</v>
      </c>
    </row>
    <row r="20" spans="2:7" ht="31.5" x14ac:dyDescent="0.25">
      <c r="B20" s="16" t="s">
        <v>26</v>
      </c>
      <c r="C20" s="9">
        <v>1354.6</v>
      </c>
      <c r="D20" s="9">
        <v>1272.5999999999999</v>
      </c>
      <c r="E20" s="9">
        <f t="shared" si="1"/>
        <v>93.946552487819275</v>
      </c>
      <c r="F20" s="9">
        <f t="shared" si="0"/>
        <v>482.0454545454545</v>
      </c>
      <c r="G20" s="11">
        <v>264</v>
      </c>
    </row>
    <row r="21" spans="2:7" ht="15.75" x14ac:dyDescent="0.25">
      <c r="B21" s="16" t="s">
        <v>28</v>
      </c>
      <c r="C21" s="9">
        <v>5740</v>
      </c>
      <c r="D21" s="9">
        <v>8846.2000000000007</v>
      </c>
      <c r="E21" s="9">
        <f t="shared" si="1"/>
        <v>154.11498257839725</v>
      </c>
      <c r="F21" s="9">
        <f t="shared" si="0"/>
        <v>110.65219022840418</v>
      </c>
      <c r="G21" s="11">
        <v>7994.6</v>
      </c>
    </row>
    <row r="22" spans="2:7" ht="15.75" x14ac:dyDescent="0.25">
      <c r="B22" s="16" t="s">
        <v>29</v>
      </c>
      <c r="C22" s="9">
        <v>0</v>
      </c>
      <c r="D22" s="9">
        <v>0</v>
      </c>
      <c r="E22" s="9">
        <v>0</v>
      </c>
      <c r="F22" s="9">
        <f t="shared" si="0"/>
        <v>0</v>
      </c>
      <c r="G22" s="11">
        <v>-0.1</v>
      </c>
    </row>
    <row r="23" spans="2:7" ht="15.75" x14ac:dyDescent="0.25">
      <c r="B23" s="16" t="s">
        <v>43</v>
      </c>
      <c r="C23" s="9">
        <v>0</v>
      </c>
      <c r="D23" s="9">
        <v>5.8</v>
      </c>
      <c r="E23" s="9">
        <v>0</v>
      </c>
      <c r="F23" s="9">
        <v>0</v>
      </c>
      <c r="G23" s="11">
        <v>0</v>
      </c>
    </row>
    <row r="24" spans="2:7" ht="15.75" x14ac:dyDescent="0.25">
      <c r="B24" s="15" t="s">
        <v>2</v>
      </c>
      <c r="C24" s="10">
        <f>C25+C26+C27+C28+C30+C29</f>
        <v>847056.5</v>
      </c>
      <c r="D24" s="10">
        <f>D25+D26+D27+D28+D30+D29+D31+D32</f>
        <v>580830.69999999995</v>
      </c>
      <c r="E24" s="8">
        <f t="shared" si="1"/>
        <v>68.57047906485576</v>
      </c>
      <c r="F24" s="8">
        <f t="shared" si="0"/>
        <v>67.015421501029152</v>
      </c>
      <c r="G24" s="10">
        <f>SUM(G25:G32)</f>
        <v>866712.00000000012</v>
      </c>
    </row>
    <row r="25" spans="2:7" ht="31.5" x14ac:dyDescent="0.25">
      <c r="B25" s="16" t="s">
        <v>30</v>
      </c>
      <c r="C25" s="11">
        <v>238647.1</v>
      </c>
      <c r="D25" s="12">
        <v>197389.6</v>
      </c>
      <c r="E25" s="9">
        <f t="shared" si="1"/>
        <v>82.711920656064962</v>
      </c>
      <c r="F25" s="9">
        <f t="shared" si="0"/>
        <v>114.84084919217365</v>
      </c>
      <c r="G25" s="12">
        <v>171881</v>
      </c>
    </row>
    <row r="26" spans="2:7" ht="47.25" x14ac:dyDescent="0.25">
      <c r="B26" s="16" t="s">
        <v>31</v>
      </c>
      <c r="C26" s="11">
        <v>387204.1</v>
      </c>
      <c r="D26" s="12">
        <v>180152</v>
      </c>
      <c r="E26" s="9">
        <f t="shared" si="1"/>
        <v>46.526366843739517</v>
      </c>
      <c r="F26" s="9">
        <f t="shared" si="0"/>
        <v>34.636236079809926</v>
      </c>
      <c r="G26" s="12">
        <v>520125.8</v>
      </c>
    </row>
    <row r="27" spans="2:7" ht="31.5" x14ac:dyDescent="0.25">
      <c r="B27" s="16" t="s">
        <v>32</v>
      </c>
      <c r="C27" s="11">
        <v>215377.8</v>
      </c>
      <c r="D27" s="12">
        <v>197918.5</v>
      </c>
      <c r="E27" s="9">
        <f t="shared" si="1"/>
        <v>91.893639920177478</v>
      </c>
      <c r="F27" s="9">
        <f t="shared" si="0"/>
        <v>114.06137530522543</v>
      </c>
      <c r="G27" s="12">
        <v>173519.3</v>
      </c>
    </row>
    <row r="28" spans="2:7" ht="15.75" x14ac:dyDescent="0.25">
      <c r="B28" s="16" t="s">
        <v>33</v>
      </c>
      <c r="C28" s="9">
        <v>4223</v>
      </c>
      <c r="D28" s="12">
        <v>4167</v>
      </c>
      <c r="E28" s="9">
        <f t="shared" si="1"/>
        <v>98.67392848685769</v>
      </c>
      <c r="F28" s="9" t="e">
        <f t="shared" si="0"/>
        <v>#DIV/0!</v>
      </c>
      <c r="G28" s="12">
        <v>0</v>
      </c>
    </row>
    <row r="29" spans="2:7" ht="32.25" customHeight="1" x14ac:dyDescent="0.25">
      <c r="B29" s="18" t="s">
        <v>35</v>
      </c>
      <c r="C29" s="9">
        <v>0</v>
      </c>
      <c r="D29" s="12">
        <v>0</v>
      </c>
      <c r="E29" s="9" t="e">
        <f t="shared" si="1"/>
        <v>#DIV/0!</v>
      </c>
      <c r="F29" s="9">
        <f t="shared" si="0"/>
        <v>0</v>
      </c>
      <c r="G29" s="12">
        <v>676</v>
      </c>
    </row>
    <row r="30" spans="2:7" ht="15.75" x14ac:dyDescent="0.25">
      <c r="B30" s="16" t="s">
        <v>34</v>
      </c>
      <c r="C30" s="9">
        <v>1604.5</v>
      </c>
      <c r="D30" s="9">
        <v>1209.9000000000001</v>
      </c>
      <c r="E30" s="9">
        <f t="shared" si="1"/>
        <v>75.406668744157074</v>
      </c>
      <c r="F30" s="9">
        <f t="shared" si="0"/>
        <v>81.882782891174898</v>
      </c>
      <c r="G30" s="9">
        <v>1477.6</v>
      </c>
    </row>
    <row r="31" spans="2:7" ht="84" customHeight="1" x14ac:dyDescent="0.25">
      <c r="B31" s="18" t="s">
        <v>36</v>
      </c>
      <c r="C31" s="9">
        <v>0</v>
      </c>
      <c r="D31" s="9">
        <v>0</v>
      </c>
      <c r="E31" s="9" t="e">
        <f t="shared" si="1"/>
        <v>#DIV/0!</v>
      </c>
      <c r="F31" s="9" t="e">
        <f t="shared" si="0"/>
        <v>#DIV/0!</v>
      </c>
      <c r="G31" s="11">
        <v>0</v>
      </c>
    </row>
    <row r="32" spans="2:7" ht="51" customHeight="1" x14ac:dyDescent="0.25">
      <c r="B32" s="17" t="s">
        <v>42</v>
      </c>
      <c r="C32" s="9">
        <v>0</v>
      </c>
      <c r="D32" s="9">
        <v>-6.3</v>
      </c>
      <c r="E32" s="9" t="e">
        <f t="shared" si="1"/>
        <v>#DIV/0!</v>
      </c>
      <c r="F32" s="9">
        <f t="shared" si="0"/>
        <v>0.65102821122248633</v>
      </c>
      <c r="G32" s="11">
        <v>-967.7</v>
      </c>
    </row>
    <row r="33" spans="2:7" ht="15.75" x14ac:dyDescent="0.25">
      <c r="B33" s="14" t="s">
        <v>3</v>
      </c>
      <c r="C33" s="10">
        <f>C34+C36+C37+C38+C39+C40+C41+C42+C43+C44+C45+C46+C35</f>
        <v>1082187.0999999999</v>
      </c>
      <c r="D33" s="10">
        <f>D34+D36+D37+D38+D39+D40+D41+D42+D43+D44+D45+D46+D35</f>
        <v>687408.4</v>
      </c>
      <c r="E33" s="8">
        <f>D33*100/C33</f>
        <v>63.520291454222665</v>
      </c>
      <c r="F33" s="8">
        <f t="shared" si="0"/>
        <v>69.673256286910842</v>
      </c>
      <c r="G33" s="10">
        <f>G34+G36+G37+G38+G39+G40+G41+G42+G43+G44+G45+G46+G35</f>
        <v>986617.29999999993</v>
      </c>
    </row>
    <row r="34" spans="2:7" ht="15.75" x14ac:dyDescent="0.25">
      <c r="B34" s="19" t="s">
        <v>4</v>
      </c>
      <c r="C34" s="25">
        <v>109716.7</v>
      </c>
      <c r="D34" s="22">
        <v>87001.9</v>
      </c>
      <c r="E34" s="9">
        <f t="shared" ref="E34:E46" si="2">D34*100/C34</f>
        <v>79.29686182686865</v>
      </c>
      <c r="F34" s="9">
        <f t="shared" si="0"/>
        <v>114.1277941022143</v>
      </c>
      <c r="G34" s="22">
        <v>76232</v>
      </c>
    </row>
    <row r="35" spans="2:7" ht="15.75" x14ac:dyDescent="0.25">
      <c r="B35" s="20" t="s">
        <v>46</v>
      </c>
      <c r="C35" s="26">
        <v>1031.2</v>
      </c>
      <c r="D35" s="22">
        <v>622</v>
      </c>
      <c r="E35" s="9">
        <f t="shared" si="2"/>
        <v>60.318076027928626</v>
      </c>
      <c r="F35" s="9">
        <v>0</v>
      </c>
      <c r="G35" s="22">
        <v>1182.8</v>
      </c>
    </row>
    <row r="36" spans="2:7" ht="31.5" x14ac:dyDescent="0.25">
      <c r="B36" s="20" t="s">
        <v>5</v>
      </c>
      <c r="C36" s="11">
        <v>3527.3</v>
      </c>
      <c r="D36" s="22">
        <v>1508.9</v>
      </c>
      <c r="E36" s="9">
        <f t="shared" si="2"/>
        <v>42.777762027613186</v>
      </c>
      <c r="F36" s="9">
        <f t="shared" si="0"/>
        <v>98.931287699973765</v>
      </c>
      <c r="G36" s="22">
        <v>1525.2</v>
      </c>
    </row>
    <row r="37" spans="2:7" ht="15.75" x14ac:dyDescent="0.25">
      <c r="B37" s="20" t="s">
        <v>6</v>
      </c>
      <c r="C37" s="11">
        <v>152688.79999999999</v>
      </c>
      <c r="D37" s="22">
        <v>74136.3</v>
      </c>
      <c r="E37" s="9">
        <f t="shared" si="2"/>
        <v>48.553855947522024</v>
      </c>
      <c r="F37" s="9">
        <f t="shared" si="0"/>
        <v>151.25072681090674</v>
      </c>
      <c r="G37" s="23">
        <v>49015.5</v>
      </c>
    </row>
    <row r="38" spans="2:7" ht="15.75" x14ac:dyDescent="0.25">
      <c r="B38" s="20" t="s">
        <v>7</v>
      </c>
      <c r="C38" s="11">
        <v>277918.09999999998</v>
      </c>
      <c r="D38" s="22">
        <v>106016.1</v>
      </c>
      <c r="E38" s="9">
        <f t="shared" si="2"/>
        <v>38.146525900975867</v>
      </c>
      <c r="F38" s="9">
        <f t="shared" si="0"/>
        <v>25.935727816027168</v>
      </c>
      <c r="G38" s="22">
        <v>408764.7</v>
      </c>
    </row>
    <row r="39" spans="2:7" ht="15.75" x14ac:dyDescent="0.25">
      <c r="B39" s="20" t="s">
        <v>8</v>
      </c>
      <c r="C39" s="9">
        <v>1295</v>
      </c>
      <c r="D39" s="22">
        <v>738.9</v>
      </c>
      <c r="E39" s="9">
        <f t="shared" si="2"/>
        <v>57.057915057915061</v>
      </c>
      <c r="F39" s="9">
        <f t="shared" si="0"/>
        <v>12.655647854757214</v>
      </c>
      <c r="G39" s="23">
        <v>5838.5</v>
      </c>
    </row>
    <row r="40" spans="2:7" ht="15.75" x14ac:dyDescent="0.25">
      <c r="B40" s="20" t="s">
        <v>9</v>
      </c>
      <c r="C40" s="11">
        <v>368542.7</v>
      </c>
      <c r="D40" s="22">
        <v>305925.40000000002</v>
      </c>
      <c r="E40" s="9">
        <f t="shared" si="2"/>
        <v>83.009485739372948</v>
      </c>
      <c r="F40" s="9">
        <f t="shared" si="0"/>
        <v>95.096664774631222</v>
      </c>
      <c r="G40" s="22">
        <v>321699.40000000002</v>
      </c>
    </row>
    <row r="41" spans="2:7" ht="15.75" x14ac:dyDescent="0.25">
      <c r="B41" s="20" t="s">
        <v>10</v>
      </c>
      <c r="C41" s="9">
        <v>86575.9</v>
      </c>
      <c r="D41" s="23">
        <v>59625.2</v>
      </c>
      <c r="E41" s="9">
        <f t="shared" si="2"/>
        <v>68.870436229943905</v>
      </c>
      <c r="F41" s="9">
        <f t="shared" si="0"/>
        <v>123.41772282904556</v>
      </c>
      <c r="G41" s="23">
        <v>48311.7</v>
      </c>
    </row>
    <row r="42" spans="2:7" ht="15.75" x14ac:dyDescent="0.25">
      <c r="B42" s="20" t="s">
        <v>11</v>
      </c>
      <c r="C42" s="11">
        <v>306</v>
      </c>
      <c r="D42" s="23">
        <v>230</v>
      </c>
      <c r="E42" s="9">
        <f t="shared" si="2"/>
        <v>75.16339869281046</v>
      </c>
      <c r="F42" s="9">
        <f>D42*100/G42</f>
        <v>31.07688150249966</v>
      </c>
      <c r="G42" s="23">
        <v>740.1</v>
      </c>
    </row>
    <row r="43" spans="2:7" ht="15.75" x14ac:dyDescent="0.25">
      <c r="B43" s="20" t="s">
        <v>12</v>
      </c>
      <c r="C43" s="11">
        <v>32983.800000000003</v>
      </c>
      <c r="D43" s="22">
        <v>25848.799999999999</v>
      </c>
      <c r="E43" s="9">
        <f t="shared" si="2"/>
        <v>78.368168616108505</v>
      </c>
      <c r="F43" s="9">
        <f t="shared" si="0"/>
        <v>190.01999529522465</v>
      </c>
      <c r="G43" s="22">
        <v>13603.2</v>
      </c>
    </row>
    <row r="44" spans="2:7" ht="15.75" x14ac:dyDescent="0.25">
      <c r="B44" s="20" t="s">
        <v>13</v>
      </c>
      <c r="C44" s="9">
        <v>47601.599999999999</v>
      </c>
      <c r="D44" s="22">
        <v>25754.9</v>
      </c>
      <c r="E44" s="9">
        <f t="shared" si="2"/>
        <v>54.105114113811304</v>
      </c>
      <c r="F44" s="9">
        <f t="shared" si="0"/>
        <v>43.137501214319933</v>
      </c>
      <c r="G44" s="22">
        <v>59704.2</v>
      </c>
    </row>
    <row r="45" spans="2:7" ht="15.75" x14ac:dyDescent="0.25">
      <c r="B45" s="21" t="s">
        <v>16</v>
      </c>
      <c r="C45" s="27">
        <v>0</v>
      </c>
      <c r="D45" s="23">
        <v>0</v>
      </c>
      <c r="E45" s="9">
        <v>0</v>
      </c>
      <c r="F45" s="9">
        <v>0</v>
      </c>
      <c r="G45" s="22">
        <v>0</v>
      </c>
    </row>
    <row r="46" spans="2:7" ht="50.25" customHeight="1" x14ac:dyDescent="0.25">
      <c r="B46" s="21" t="s">
        <v>14</v>
      </c>
      <c r="C46" s="28">
        <v>0</v>
      </c>
      <c r="D46" s="22">
        <v>0</v>
      </c>
      <c r="E46" s="9" t="e">
        <f t="shared" si="2"/>
        <v>#DIV/0!</v>
      </c>
      <c r="F46" s="9" t="e">
        <f t="shared" si="0"/>
        <v>#DIV/0!</v>
      </c>
      <c r="G46" s="22">
        <v>0</v>
      </c>
    </row>
    <row r="47" spans="2:7" ht="15.75" x14ac:dyDescent="0.25">
      <c r="B47" s="15" t="s">
        <v>15</v>
      </c>
      <c r="C47" s="29">
        <f>C6-C33</f>
        <v>-45927.999999999884</v>
      </c>
      <c r="D47" s="8">
        <f>D6-D33</f>
        <v>100614.29999999993</v>
      </c>
      <c r="E47" s="8">
        <f>D47*100/C47</f>
        <v>-219.06963072635469</v>
      </c>
      <c r="F47" s="8">
        <f t="shared" si="0"/>
        <v>188.99460145839427</v>
      </c>
      <c r="G47" s="8">
        <f>G6-G33</f>
        <v>53236.60000000021</v>
      </c>
    </row>
    <row r="48" spans="2:7" ht="15.75" x14ac:dyDescent="0.25">
      <c r="B48" s="3"/>
      <c r="C48" s="13"/>
      <c r="D48" s="13"/>
      <c r="E48" s="3"/>
      <c r="F48" s="3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3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Татьяна</cp:lastModifiedBy>
  <cp:lastPrinted>2023-02-06T07:11:35Z</cp:lastPrinted>
  <dcterms:created xsi:type="dcterms:W3CDTF">2017-12-11T07:41:45Z</dcterms:created>
  <dcterms:modified xsi:type="dcterms:W3CDTF">2024-12-05T09:06:37Z</dcterms:modified>
</cp:coreProperties>
</file>