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Госдоходы\Анализ исполнения доходов\2023\показатели бюджета округа по доходам и расходам\"/>
    </mc:Choice>
  </mc:AlternateContent>
  <bookViews>
    <workbookView xWindow="0" yWindow="0" windowWidth="28800" windowHeight="12432"/>
  </bookViews>
  <sheets>
    <sheet name="Лист2" sheetId="2" r:id="rId1"/>
    <sheet name="Лист1" sheetId="3" r:id="rId2"/>
  </sheets>
  <calcPr calcId="152511"/>
</workbook>
</file>

<file path=xl/calcChain.xml><?xml version="1.0" encoding="utf-8"?>
<calcChain xmlns="http://schemas.openxmlformats.org/spreadsheetml/2006/main">
  <c r="G33" i="2" l="1"/>
  <c r="E35" i="2" l="1"/>
  <c r="D33" i="2"/>
  <c r="C33" i="2"/>
  <c r="C7" i="2" l="1"/>
  <c r="D7" i="2" l="1"/>
  <c r="E14" i="2"/>
  <c r="E15" i="2"/>
  <c r="F14" i="2"/>
  <c r="F15" i="2"/>
  <c r="E31" i="2" l="1"/>
  <c r="G24" i="2" l="1"/>
  <c r="G7" i="2"/>
  <c r="E29" i="2" l="1"/>
  <c r="E30" i="2"/>
  <c r="E32" i="2"/>
  <c r="F31" i="2"/>
  <c r="F32" i="2"/>
  <c r="D24" i="2"/>
  <c r="N10" i="3" l="1"/>
  <c r="M10" i="3"/>
  <c r="O7" i="3"/>
  <c r="O8" i="3"/>
  <c r="G6" i="2" l="1"/>
  <c r="G47" i="2" s="1"/>
  <c r="F22" i="2"/>
  <c r="F12" i="2"/>
  <c r="F11" i="2"/>
  <c r="F24" i="2"/>
  <c r="C24" i="2"/>
  <c r="D6" i="2"/>
  <c r="F7" i="2" l="1"/>
  <c r="C6" i="2"/>
  <c r="F29" i="2" l="1"/>
  <c r="F30" i="2"/>
  <c r="F13" i="2" l="1"/>
  <c r="E12" i="2"/>
  <c r="E13" i="2"/>
  <c r="E20" i="2"/>
  <c r="F20" i="2"/>
  <c r="E37" i="2" l="1"/>
  <c r="E24" i="2" l="1"/>
  <c r="F10" i="2"/>
  <c r="F42" i="2"/>
  <c r="E11" i="2"/>
  <c r="F36" i="2"/>
  <c r="F44" i="2"/>
  <c r="F39" i="2"/>
  <c r="F38" i="2"/>
  <c r="F28" i="2"/>
  <c r="F26" i="2"/>
  <c r="F46" i="2"/>
  <c r="F43" i="2"/>
  <c r="F41" i="2"/>
  <c r="F40" i="2"/>
  <c r="F37" i="2"/>
  <c r="F34" i="2"/>
  <c r="F27" i="2"/>
  <c r="F25" i="2"/>
  <c r="F8" i="2"/>
  <c r="F9" i="2"/>
  <c r="F16" i="2"/>
  <c r="F17" i="2"/>
  <c r="F18" i="2"/>
  <c r="F19" i="2"/>
  <c r="F21" i="2"/>
  <c r="E46" i="2"/>
  <c r="E44" i="2"/>
  <c r="E43" i="2"/>
  <c r="E42" i="2"/>
  <c r="E41" i="2"/>
  <c r="E40" i="2"/>
  <c r="E39" i="2"/>
  <c r="E38" i="2"/>
  <c r="E36" i="2"/>
  <c r="E34" i="2"/>
  <c r="E28" i="2"/>
  <c r="E27" i="2"/>
  <c r="E26" i="2"/>
  <c r="E25" i="2"/>
  <c r="E21" i="2"/>
  <c r="E19" i="2"/>
  <c r="E18" i="2"/>
  <c r="E17" i="2"/>
  <c r="E16" i="2"/>
  <c r="E10" i="2"/>
  <c r="E9" i="2"/>
  <c r="E8" i="2"/>
  <c r="F33" i="2" l="1"/>
  <c r="E33" i="2"/>
  <c r="C47" i="2"/>
  <c r="E7" i="2"/>
  <c r="E6" i="2" l="1"/>
  <c r="F6" i="2"/>
  <c r="D47" i="2"/>
  <c r="F47" i="2" l="1"/>
  <c r="E47" i="2"/>
</calcChain>
</file>

<file path=xl/sharedStrings.xml><?xml version="1.0" encoding="utf-8"?>
<sst xmlns="http://schemas.openxmlformats.org/spreadsheetml/2006/main" count="53" uniqueCount="53">
  <si>
    <t>ВСЕГО ДОХОДОВ</t>
  </si>
  <si>
    <t>НАЛОГОВЫЕ И НЕНАЛОГОВЫЕ ДОХОДЫ</t>
  </si>
  <si>
    <t>БЕЗВОЗМЕЗДНЫЕ ПОСТУПЛЕНИЯ</t>
  </si>
  <si>
    <t xml:space="preserve">ВСЕГО РАСХОДОВ 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</si>
  <si>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</si>
  <si>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</si>
  <si>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</si>
  <si>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</si>
  <si>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</si>
  <si>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</si>
  <si>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 кинематография  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</si>
  <si>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</si>
  <si>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</si>
  <si>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</si>
  <si>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</si>
  <si>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Дефицит (-), профицит (+)</t>
  </si>
  <si>
    <t>Обслуживание муниципального долга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</si>
  <si>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</si>
  <si>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</si>
  <si>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 xml:space="preserve">Налог, взимаемый в связи с применением упрощенной системы налогообложения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</si>
  <si>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</si>
  <si>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</si>
  <si>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</si>
  <si>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пошлина</t>
  </si>
  <si>
    <t xml:space="preserve">Доходы от использования имущества, находящегося в государственной и муниципальной собственности </t>
  </si>
  <si>
    <t xml:space="preserve">Плата за негативное воздействие на окружающую среду </t>
  </si>
  <si>
    <t xml:space="preserve">Доходы от продажи материальных и нематериальных активов </t>
  </si>
  <si>
    <t xml:space="preserve">Доходы от оказания платных услуг и компенсации затрат государства </t>
  </si>
  <si>
    <t xml:space="preserve">Штрафы, санкции, возмещение ущерба </t>
  </si>
  <si>
    <t xml:space="preserve">Невыясненные поступления 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</si>
  <si>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</si>
  <si>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</si>
  <si>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</si>
  <si>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 xml:space="preserve">Иные межбюджетные трансферты </t>
  </si>
  <si>
    <t xml:space="preserve">Прочие безвозмездные поступления </t>
  </si>
  <si>
    <t xml:space="preserve">Безвозмездные поступления от негосударственных организаций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</si>
  <si>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</si>
  <si>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план</t>
  </si>
  <si>
    <t>факт</t>
  </si>
  <si>
    <t>доходы</t>
  </si>
  <si>
    <t>расходы</t>
  </si>
  <si>
    <t>профицит (дефицит)</t>
  </si>
  <si>
    <t>Возврат остатков субсидий, субсенций и иных межбюджетных трансфертов, имеющих целевое назначение, прошлых лет</t>
  </si>
  <si>
    <t>Прочие неналоговые доходы</t>
  </si>
  <si>
    <t>План на 2023 год (тыс.руб.)</t>
  </si>
  <si>
    <t>В процентах от плана на 2023 год</t>
  </si>
  <si>
    <t>В процентах к аналогичному периоду 2022 года</t>
  </si>
  <si>
    <t>Налог на имущество физических лиц</t>
  </si>
  <si>
    <t>Земельный налог</t>
  </si>
  <si>
    <t>Национальная оборона</t>
  </si>
  <si>
    <t>Основные показатели исполнения бюджета Бабушкинского муниципального округа на 01.07.2023 года</t>
  </si>
  <si>
    <t>Факт на 01.07.2023 года (тыс. руб.)</t>
  </si>
  <si>
    <t>Факт на 01.07.2022 года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</si>
</sst>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&quot;###,##0.0"/>
    <numFmt numFmtId="166" formatCode="#,##0.0"/>
  </numFmts>
  <fonts count="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Alignment="1"/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164" fontId="0" fillId="0" borderId="0" xfId="0" applyNumberFormat="1"/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166" fontId="5" fillId="2" borderId="1" xfId="0" applyNumberFormat="1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ru-RU" sz="1400"/>
              <a:t>Основные параметры исполнения районного бюджета на 01.012.2022 г, млн. руб.</a:t>
            </a:r>
          </a:p>
        </c:rich>
      </c:tx>
      <c:layout>
        <c:manualLayout>
          <c:xMode val="edge"/>
          <c:yMode val="edge"/>
          <c:x val="9.1652668416447938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Лист1!$L$7</c:f>
              <c:strCache>
                <c:ptCount val="1"/>
                <c:pt idx="0">
                  <c:v>план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1.0185067526415994E-16"/>
                  <c:y val="0.125000000000000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Лист1!$M$6:$O$6</c:f>
              <c:strCache>
                <c:ptCount val="3"/>
                <c:pt idx="0">
                  <c:v>доходы</c:v>
                </c:pt>
                <c:pt idx="1">
                  <c:v>расходы</c:v>
                </c:pt>
                <c:pt idx="2">
                  <c:v>профицит (дефицит)</c:v>
                </c:pt>
              </c:strCache>
            </c:strRef>
          </c:cat>
          <c:val>
            <c:numRef>
              <c:f>Лист1!$M$7:$O$7</c:f>
              <c:numCache>
                <c:formatCode>General</c:formatCode>
                <c:ptCount val="3"/>
                <c:pt idx="0">
                  <c:v>675.8</c:v>
                </c:pt>
                <c:pt idx="1">
                  <c:v>677.2</c:v>
                </c:pt>
                <c:pt idx="2">
                  <c:v>-1.4000000000000909</c:v>
                </c:pt>
              </c:numCache>
            </c:numRef>
          </c:val>
        </c:ser>
        <c:ser>
          <c:idx val="1"/>
          <c:order val="1"/>
          <c:tx>
            <c:strRef>
              <c:f>Лист1!$L$8</c:f>
              <c:strCache>
                <c:ptCount val="1"/>
                <c:pt idx="0">
                  <c:v>факт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Лист1!$M$6:$O$6</c:f>
              <c:strCache>
                <c:ptCount val="3"/>
                <c:pt idx="0">
                  <c:v>доходы</c:v>
                </c:pt>
                <c:pt idx="1">
                  <c:v>расходы</c:v>
                </c:pt>
                <c:pt idx="2">
                  <c:v>профицит (дефицит)</c:v>
                </c:pt>
              </c:strCache>
            </c:strRef>
          </c:cat>
          <c:val>
            <c:numRef>
              <c:f>Лист1!$M$8:$O$8</c:f>
              <c:numCache>
                <c:formatCode>General</c:formatCode>
                <c:ptCount val="3"/>
                <c:pt idx="0">
                  <c:v>21.7</c:v>
                </c:pt>
                <c:pt idx="1">
                  <c:v>13.8</c:v>
                </c:pt>
                <c:pt idx="2">
                  <c:v>7.8999999999999986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68614120"/>
        <c:axId val="168615296"/>
      </c:barChart>
      <c:catAx>
        <c:axId val="16861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615296"/>
        <c:crosses val="autoZero"/>
        <c:auto val="1"/>
        <c:lblAlgn val="ctr"/>
        <c:lblOffset val="100"/>
        <c:noMultiLvlLbl val="0"/>
      </c:catAx>
      <c:valAx>
        <c:axId val="168615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861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57150</xdr:rowOff>
    </xdr:from>
    <xdr:to>
      <xdr:col>9</xdr:col>
      <xdr:colOff>304800</xdr:colOff>
      <xdr:row>24</xdr:row>
      <xdr:rowOff>33337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1"/>
  <sheetViews>
    <sheetView tabSelected="1" topLeftCell="B28" zoomScale="84" zoomScaleNormal="84" workbookViewId="0">
      <pane xSplit="1" topLeftCell="C1" activePane="topRight" state="frozen"/>
      <selection activeCell="B1" sqref="B1"/>
      <selection pane="topRight" activeCell="D43" sqref="D43"/>
    </sheetView>
  </sheetViews>
  <sheetFormatPr defaultColWidth="8.88671875" defaultRowHeight="13.8" x14ac:dyDescent="0.25"/>
  <cols>
    <col min="1" max="1" width="3.44140625" style="2" customWidth="1"/>
    <col min="2" max="2" width="42.88671875" style="2" customWidth="1"/>
    <col min="3" max="3" width="20.109375" style="2" customWidth="1"/>
    <col min="4" max="4" width="21.109375" style="2" customWidth="1"/>
    <col min="5" max="5" width="21.88671875" style="2" customWidth="1"/>
    <col min="6" max="6" width="20.6640625" style="2" customWidth="1"/>
    <col min="7" max="7" width="21.44140625" style="2" customWidth="1"/>
    <col min="8" max="16384" width="8.88671875" style="2"/>
  </cols>
  <sheetData>
    <row r="2" spans="2:11" x14ac:dyDescent="0.25">
      <c r="B2" s="28" t="s">
        <v>50</v>
      </c>
      <c r="C2" s="28"/>
      <c r="D2" s="28"/>
      <c r="E2" s="28"/>
      <c r="F2" s="28"/>
      <c r="G2" s="28"/>
      <c r="H2" s="1"/>
      <c r="I2" s="1"/>
      <c r="J2" s="1"/>
      <c r="K2" s="1"/>
    </row>
    <row r="3" spans="2:11" x14ac:dyDescent="0.25">
      <c r="B3" s="28"/>
      <c r="C3" s="28"/>
      <c r="D3" s="28"/>
      <c r="E3" s="28"/>
      <c r="F3" s="28"/>
      <c r="G3" s="28"/>
      <c r="H3" s="1"/>
      <c r="I3" s="1"/>
      <c r="J3" s="1"/>
      <c r="K3" s="1"/>
    </row>
    <row r="4" spans="2:11" ht="15.6" x14ac:dyDescent="0.3">
      <c r="B4" s="3"/>
      <c r="C4" s="3"/>
      <c r="D4" s="3"/>
      <c r="E4" s="3"/>
      <c r="F4" s="4"/>
      <c r="G4" s="3"/>
    </row>
    <row r="5" spans="2:11" ht="46.8" x14ac:dyDescent="0.3">
      <c r="B5" s="5"/>
      <c r="C5" s="6" t="s">
        <v>44</v>
      </c>
      <c r="D5" s="6" t="s">
        <v>51</v>
      </c>
      <c r="E5" s="6" t="s">
        <v>45</v>
      </c>
      <c r="F5" s="6" t="s">
        <v>46</v>
      </c>
      <c r="G5" s="6" t="s">
        <v>52</v>
      </c>
    </row>
    <row r="6" spans="2:11" ht="15.6" x14ac:dyDescent="0.3">
      <c r="B6" s="12" t="s">
        <v>0</v>
      </c>
      <c r="C6" s="20">
        <f>C7+C24+C31</f>
        <v>1157514.3</v>
      </c>
      <c r="D6" s="20">
        <f>D7+D24</f>
        <v>402197.5</v>
      </c>
      <c r="E6" s="8">
        <f>D6*100/C6</f>
        <v>34.74665496573131</v>
      </c>
      <c r="F6" s="8">
        <f>D6*100/G6</f>
        <v>116.80083939145861</v>
      </c>
      <c r="G6" s="20">
        <f>G7+G24</f>
        <v>344344.7</v>
      </c>
    </row>
    <row r="7" spans="2:11" ht="31.2" x14ac:dyDescent="0.3">
      <c r="B7" s="13" t="s">
        <v>1</v>
      </c>
      <c r="C7" s="8">
        <f>C8+C9+C10+C11+C12+C16+C17+C18+C19+C20+C21+C22+C13+C23+C14+C15</f>
        <v>167345</v>
      </c>
      <c r="D7" s="8">
        <f>D8+D9+D10+D11+D12+D16+D17+D18+D19+D20+D21+D22+D13+D23+D14+D15</f>
        <v>90952.39999999998</v>
      </c>
      <c r="E7" s="8">
        <f>D7*100/C7</f>
        <v>54.350234545400212</v>
      </c>
      <c r="F7" s="8">
        <f>D7*100/G7</f>
        <v>104.67051810251566</v>
      </c>
      <c r="G7" s="8">
        <f>SUM(G8:G22)</f>
        <v>86894.000000000029</v>
      </c>
    </row>
    <row r="8" spans="2:11" ht="15.6" x14ac:dyDescent="0.3">
      <c r="B8" s="5" t="s">
        <v>17</v>
      </c>
      <c r="C8" s="9">
        <v>103330</v>
      </c>
      <c r="D8" s="9">
        <v>52909.8</v>
      </c>
      <c r="E8" s="9">
        <f>D8*100/C8</f>
        <v>51.20468402206523</v>
      </c>
      <c r="F8" s="9">
        <f t="shared" ref="F8:F47" si="0">D8*100/G8</f>
        <v>106.59883750214065</v>
      </c>
      <c r="G8" s="9">
        <v>49634.5</v>
      </c>
    </row>
    <row r="9" spans="2:11" ht="43.5" customHeight="1" x14ac:dyDescent="0.3">
      <c r="B9" s="14" t="s">
        <v>18</v>
      </c>
      <c r="C9" s="9">
        <v>14689</v>
      </c>
      <c r="D9" s="9">
        <v>7574.6</v>
      </c>
      <c r="E9" s="9">
        <f t="shared" ref="E9:E32" si="1">D9*100/C9</f>
        <v>51.566478317108043</v>
      </c>
      <c r="F9" s="9">
        <f t="shared" si="0"/>
        <v>94.143528300479758</v>
      </c>
      <c r="G9" s="10">
        <v>8045.8</v>
      </c>
    </row>
    <row r="10" spans="2:11" ht="32.25" customHeight="1" x14ac:dyDescent="0.3">
      <c r="B10" s="14" t="s">
        <v>19</v>
      </c>
      <c r="C10" s="9">
        <v>27222</v>
      </c>
      <c r="D10" s="9">
        <v>21364.5</v>
      </c>
      <c r="E10" s="9">
        <f t="shared" si="1"/>
        <v>78.482477407978834</v>
      </c>
      <c r="F10" s="9">
        <f>D10*100/G10</f>
        <v>115.01811584449983</v>
      </c>
      <c r="G10" s="10">
        <v>18574.900000000001</v>
      </c>
    </row>
    <row r="11" spans="2:11" ht="31.2" x14ac:dyDescent="0.3">
      <c r="B11" s="14" t="s">
        <v>20</v>
      </c>
      <c r="C11" s="9">
        <v>0</v>
      </c>
      <c r="D11" s="9">
        <v>-107.9</v>
      </c>
      <c r="E11" s="9" t="e">
        <f t="shared" si="1"/>
        <v>#DIV/0!</v>
      </c>
      <c r="F11" s="9">
        <f>D11*100/G11</f>
        <v>318.28908554572274</v>
      </c>
      <c r="G11" s="9">
        <v>-33.9</v>
      </c>
    </row>
    <row r="12" spans="2:11" ht="15.6" x14ac:dyDescent="0.3">
      <c r="B12" s="5" t="s">
        <v>21</v>
      </c>
      <c r="C12" s="9">
        <v>0</v>
      </c>
      <c r="D12" s="9">
        <v>0</v>
      </c>
      <c r="E12" s="9" t="e">
        <f t="shared" si="1"/>
        <v>#DIV/0!</v>
      </c>
      <c r="F12" s="9">
        <f>D12*100/G12</f>
        <v>0</v>
      </c>
      <c r="G12" s="9">
        <v>35.9</v>
      </c>
    </row>
    <row r="13" spans="2:11" ht="30.75" customHeight="1" x14ac:dyDescent="0.3">
      <c r="B13" s="14" t="s">
        <v>22</v>
      </c>
      <c r="C13" s="9">
        <v>1690</v>
      </c>
      <c r="D13" s="9">
        <v>800.1</v>
      </c>
      <c r="E13" s="9">
        <f t="shared" si="1"/>
        <v>47.34319526627219</v>
      </c>
      <c r="F13" s="9">
        <f t="shared" si="0"/>
        <v>110.38907284768213</v>
      </c>
      <c r="G13" s="10">
        <v>724.8</v>
      </c>
    </row>
    <row r="14" spans="2:11" ht="18" customHeight="1" x14ac:dyDescent="0.3">
      <c r="B14" s="14" t="s">
        <v>47</v>
      </c>
      <c r="C14" s="9">
        <v>3096</v>
      </c>
      <c r="D14" s="9">
        <v>19</v>
      </c>
      <c r="E14" s="9">
        <f t="shared" si="1"/>
        <v>0.6136950904392765</v>
      </c>
      <c r="F14" s="9" t="e">
        <f t="shared" si="0"/>
        <v>#DIV/0!</v>
      </c>
      <c r="G14" s="9">
        <v>0</v>
      </c>
    </row>
    <row r="15" spans="2:11" ht="16.5" customHeight="1" x14ac:dyDescent="0.3">
      <c r="B15" s="14" t="s">
        <v>48</v>
      </c>
      <c r="C15" s="9">
        <v>2892</v>
      </c>
      <c r="D15" s="9">
        <v>1087.4000000000001</v>
      </c>
      <c r="E15" s="9">
        <f t="shared" si="1"/>
        <v>37.600276625172896</v>
      </c>
      <c r="F15" s="9" t="e">
        <f t="shared" si="0"/>
        <v>#DIV/0!</v>
      </c>
      <c r="G15" s="9">
        <v>0</v>
      </c>
    </row>
    <row r="16" spans="2:11" ht="15.6" x14ac:dyDescent="0.3">
      <c r="B16" s="5" t="s">
        <v>23</v>
      </c>
      <c r="C16" s="9">
        <v>967</v>
      </c>
      <c r="D16" s="9">
        <v>379.7</v>
      </c>
      <c r="E16" s="9">
        <f t="shared" si="1"/>
        <v>39.265770423991725</v>
      </c>
      <c r="F16" s="9">
        <f t="shared" si="0"/>
        <v>73.272867618680039</v>
      </c>
      <c r="G16" s="10">
        <v>518.20000000000005</v>
      </c>
    </row>
    <row r="17" spans="2:7" ht="44.25" customHeight="1" x14ac:dyDescent="0.3">
      <c r="B17" s="14" t="s">
        <v>24</v>
      </c>
      <c r="C17" s="9">
        <v>4314</v>
      </c>
      <c r="D17" s="9">
        <v>1749</v>
      </c>
      <c r="E17" s="9">
        <f t="shared" si="1"/>
        <v>40.542420027816412</v>
      </c>
      <c r="F17" s="9">
        <f t="shared" si="0"/>
        <v>75.459487444990927</v>
      </c>
      <c r="G17" s="10">
        <v>2317.8000000000002</v>
      </c>
    </row>
    <row r="18" spans="2:7" ht="31.2" x14ac:dyDescent="0.3">
      <c r="B18" s="14" t="s">
        <v>25</v>
      </c>
      <c r="C18" s="9">
        <v>58</v>
      </c>
      <c r="D18" s="9">
        <v>23.8</v>
      </c>
      <c r="E18" s="9">
        <f t="shared" si="1"/>
        <v>41.03448275862069</v>
      </c>
      <c r="F18" s="9">
        <f t="shared" si="0"/>
        <v>65.564738292011029</v>
      </c>
      <c r="G18" s="10">
        <v>36.299999999999997</v>
      </c>
    </row>
    <row r="19" spans="2:7" ht="31.2" x14ac:dyDescent="0.3">
      <c r="B19" s="14" t="s">
        <v>27</v>
      </c>
      <c r="C19" s="9">
        <v>4209</v>
      </c>
      <c r="D19" s="9">
        <v>2410.9</v>
      </c>
      <c r="E19" s="9">
        <f t="shared" si="1"/>
        <v>57.279638869090043</v>
      </c>
      <c r="F19" s="9">
        <f t="shared" si="0"/>
        <v>100.40814626629462</v>
      </c>
      <c r="G19" s="10">
        <v>2401.1</v>
      </c>
    </row>
    <row r="20" spans="2:7" ht="31.2" x14ac:dyDescent="0.3">
      <c r="B20" s="14" t="s">
        <v>26</v>
      </c>
      <c r="C20" s="9">
        <v>263</v>
      </c>
      <c r="D20" s="9">
        <v>180.7</v>
      </c>
      <c r="E20" s="9">
        <f t="shared" si="1"/>
        <v>68.707224334600767</v>
      </c>
      <c r="F20" s="9">
        <f t="shared" si="0"/>
        <v>36.945409936618276</v>
      </c>
      <c r="G20" s="9">
        <v>489.1</v>
      </c>
    </row>
    <row r="21" spans="2:7" ht="15.6" x14ac:dyDescent="0.3">
      <c r="B21" s="14" t="s">
        <v>28</v>
      </c>
      <c r="C21" s="9">
        <v>4615</v>
      </c>
      <c r="D21" s="9">
        <v>2560.9</v>
      </c>
      <c r="E21" s="9">
        <f t="shared" si="1"/>
        <v>55.490790899241603</v>
      </c>
      <c r="F21" s="9">
        <f t="shared" si="0"/>
        <v>61.654949922958394</v>
      </c>
      <c r="G21" s="9">
        <v>4153.6000000000004</v>
      </c>
    </row>
    <row r="22" spans="2:7" ht="15.6" x14ac:dyDescent="0.3">
      <c r="B22" s="14" t="s">
        <v>29</v>
      </c>
      <c r="C22" s="9">
        <v>0</v>
      </c>
      <c r="D22" s="9">
        <v>-0.1</v>
      </c>
      <c r="E22" s="9">
        <v>0</v>
      </c>
      <c r="F22" s="9">
        <f t="shared" si="0"/>
        <v>2.4390243902439028</v>
      </c>
      <c r="G22" s="10">
        <v>-4.0999999999999996</v>
      </c>
    </row>
    <row r="23" spans="2:7" ht="15.6" x14ac:dyDescent="0.3">
      <c r="B23" s="14" t="s">
        <v>43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2:7" ht="15.6" x14ac:dyDescent="0.3">
      <c r="B24" s="13" t="s">
        <v>2</v>
      </c>
      <c r="C24" s="20">
        <f>C25+C26+C27+C28+C30+C29</f>
        <v>990169.3</v>
      </c>
      <c r="D24" s="20">
        <f>D25+D26+D27+D28+D30+D29+D31+D32</f>
        <v>311245.10000000003</v>
      </c>
      <c r="E24" s="8">
        <f t="shared" si="1"/>
        <v>31.433523539863337</v>
      </c>
      <c r="F24" s="8">
        <f t="shared" si="0"/>
        <v>120.89502961149458</v>
      </c>
      <c r="G24" s="20">
        <f>SUM(G25:G32)</f>
        <v>257450.69999999998</v>
      </c>
    </row>
    <row r="25" spans="2:7" ht="31.2" x14ac:dyDescent="0.3">
      <c r="B25" s="14" t="s">
        <v>30</v>
      </c>
      <c r="C25" s="10">
        <v>192047.9</v>
      </c>
      <c r="D25" s="21">
        <v>88445.4</v>
      </c>
      <c r="E25" s="9">
        <f t="shared" si="1"/>
        <v>46.053823030608513</v>
      </c>
      <c r="F25" s="9">
        <f t="shared" si="0"/>
        <v>109.52665183944998</v>
      </c>
      <c r="G25" s="21">
        <v>80752.399999999994</v>
      </c>
    </row>
    <row r="26" spans="2:7" ht="46.8" x14ac:dyDescent="0.3">
      <c r="B26" s="14" t="s">
        <v>31</v>
      </c>
      <c r="C26" s="10">
        <v>596898.9</v>
      </c>
      <c r="D26" s="21">
        <v>115298.2</v>
      </c>
      <c r="E26" s="9">
        <f t="shared" si="1"/>
        <v>19.316202459076401</v>
      </c>
      <c r="F26" s="9">
        <f t="shared" si="0"/>
        <v>159.48118701224689</v>
      </c>
      <c r="G26" s="21">
        <v>72295.8</v>
      </c>
    </row>
    <row r="27" spans="2:7" ht="31.2" x14ac:dyDescent="0.3">
      <c r="B27" s="14" t="s">
        <v>32</v>
      </c>
      <c r="C27" s="10">
        <v>198776.4</v>
      </c>
      <c r="D27" s="21">
        <v>107053.7</v>
      </c>
      <c r="E27" s="9">
        <f t="shared" si="1"/>
        <v>53.856343107129419</v>
      </c>
      <c r="F27" s="9">
        <f t="shared" si="0"/>
        <v>107.39920323681282</v>
      </c>
      <c r="G27" s="21">
        <v>99678.3</v>
      </c>
    </row>
    <row r="28" spans="2:7" ht="15.6" x14ac:dyDescent="0.3">
      <c r="B28" s="14" t="s">
        <v>33</v>
      </c>
      <c r="C28" s="9">
        <v>0</v>
      </c>
      <c r="D28" s="21">
        <v>0</v>
      </c>
      <c r="E28" s="9" t="e">
        <f t="shared" si="1"/>
        <v>#DIV/0!</v>
      </c>
      <c r="F28" s="9">
        <f t="shared" si="0"/>
        <v>0</v>
      </c>
      <c r="G28" s="21">
        <v>4942.3</v>
      </c>
    </row>
    <row r="29" spans="2:7" ht="32.25" customHeight="1" x14ac:dyDescent="0.3">
      <c r="B29" s="16" t="s">
        <v>35</v>
      </c>
      <c r="C29" s="9">
        <v>828.5</v>
      </c>
      <c r="D29" s="21">
        <v>117.5</v>
      </c>
      <c r="E29" s="9">
        <f t="shared" si="1"/>
        <v>14.182257091128546</v>
      </c>
      <c r="F29" s="9">
        <f t="shared" si="0"/>
        <v>3092.105263157895</v>
      </c>
      <c r="G29" s="21">
        <v>3.8</v>
      </c>
    </row>
    <row r="30" spans="2:7" ht="15.6" x14ac:dyDescent="0.3">
      <c r="B30" s="14" t="s">
        <v>34</v>
      </c>
      <c r="C30" s="9">
        <v>1617.6</v>
      </c>
      <c r="D30" s="9">
        <v>453.9</v>
      </c>
      <c r="E30" s="9">
        <f t="shared" si="1"/>
        <v>28.060089020771514</v>
      </c>
      <c r="F30" s="9" t="e">
        <f t="shared" si="0"/>
        <v>#DIV/0!</v>
      </c>
      <c r="G30" s="9">
        <v>0</v>
      </c>
    </row>
    <row r="31" spans="2:7" ht="84" customHeight="1" x14ac:dyDescent="0.3">
      <c r="B31" s="16" t="s">
        <v>36</v>
      </c>
      <c r="C31" s="9">
        <v>0</v>
      </c>
      <c r="D31" s="9">
        <v>0</v>
      </c>
      <c r="E31" s="9" t="e">
        <f t="shared" si="1"/>
        <v>#DIV/0!</v>
      </c>
      <c r="F31" s="9">
        <f t="shared" si="0"/>
        <v>0</v>
      </c>
      <c r="G31" s="9">
        <v>1825</v>
      </c>
    </row>
    <row r="32" spans="2:7" ht="51" customHeight="1" x14ac:dyDescent="0.3">
      <c r="B32" s="15" t="s">
        <v>42</v>
      </c>
      <c r="C32" s="9">
        <v>0</v>
      </c>
      <c r="D32" s="9">
        <v>-123.6</v>
      </c>
      <c r="E32" s="9" t="e">
        <f t="shared" si="1"/>
        <v>#DIV/0!</v>
      </c>
      <c r="F32" s="9">
        <f t="shared" si="0"/>
        <v>6.0383995309980945</v>
      </c>
      <c r="G32" s="10">
        <v>-2046.9</v>
      </c>
    </row>
    <row r="33" spans="2:7" ht="15.6" x14ac:dyDescent="0.3">
      <c r="B33" s="12" t="s">
        <v>3</v>
      </c>
      <c r="C33" s="8">
        <f>C34+C36+C37+C38+C39+C40+C41+C42+C43+C44+C45+C46+C35</f>
        <v>1197449.7000000002</v>
      </c>
      <c r="D33" s="8">
        <f>D34+D36+D37+D38+D39+D40+D41+D42+D43+D44+D45+D46+D35</f>
        <v>341973.6</v>
      </c>
      <c r="E33" s="8">
        <f>D33*100/C33</f>
        <v>28.558493939244375</v>
      </c>
      <c r="F33" s="8">
        <f t="shared" si="0"/>
        <v>112.5673357698472</v>
      </c>
      <c r="G33" s="8">
        <f>G34+G36+G37+G38+G39+G40+G41+G42+G43+G44+G45+G46+G35</f>
        <v>303794.7</v>
      </c>
    </row>
    <row r="34" spans="2:7" ht="15.6" x14ac:dyDescent="0.3">
      <c r="B34" s="17" t="s">
        <v>4</v>
      </c>
      <c r="C34" s="22">
        <v>97652.5</v>
      </c>
      <c r="D34" s="23">
        <v>38560.6</v>
      </c>
      <c r="E34" s="9">
        <f t="shared" ref="E34:E46" si="2">D34*100/C34</f>
        <v>39.487570722715752</v>
      </c>
      <c r="F34" s="9">
        <f t="shared" si="0"/>
        <v>138.91506715084441</v>
      </c>
      <c r="G34" s="23">
        <v>27758.400000000001</v>
      </c>
    </row>
    <row r="35" spans="2:7" ht="15.6" x14ac:dyDescent="0.3">
      <c r="B35" s="18" t="s">
        <v>49</v>
      </c>
      <c r="C35" s="24">
        <v>1160.2</v>
      </c>
      <c r="D35" s="23">
        <v>587.6</v>
      </c>
      <c r="E35" s="9">
        <f t="shared" si="2"/>
        <v>50.64644026891915</v>
      </c>
      <c r="F35" s="9">
        <v>0</v>
      </c>
      <c r="G35" s="25">
        <v>0</v>
      </c>
    </row>
    <row r="36" spans="2:7" ht="31.2" x14ac:dyDescent="0.3">
      <c r="B36" s="18" t="s">
        <v>5</v>
      </c>
      <c r="C36" s="10">
        <v>1523.5</v>
      </c>
      <c r="D36" s="23">
        <v>409.6</v>
      </c>
      <c r="E36" s="9">
        <f t="shared" si="2"/>
        <v>26.885461109287824</v>
      </c>
      <c r="F36" s="9">
        <f t="shared" si="0"/>
        <v>152.32428412049092</v>
      </c>
      <c r="G36" s="25">
        <v>268.89999999999998</v>
      </c>
    </row>
    <row r="37" spans="2:7" ht="15.6" x14ac:dyDescent="0.3">
      <c r="B37" s="18" t="s">
        <v>6</v>
      </c>
      <c r="C37" s="10">
        <v>73414.899999999994</v>
      </c>
      <c r="D37" s="25">
        <v>7918.4</v>
      </c>
      <c r="E37" s="9">
        <f t="shared" si="2"/>
        <v>10.785821406826136</v>
      </c>
      <c r="F37" s="9">
        <f t="shared" si="0"/>
        <v>111.8228548833531</v>
      </c>
      <c r="G37" s="23">
        <v>7081.2</v>
      </c>
    </row>
    <row r="38" spans="2:7" ht="15.6" x14ac:dyDescent="0.3">
      <c r="B38" s="18" t="s">
        <v>7</v>
      </c>
      <c r="C38" s="10">
        <v>448771.3</v>
      </c>
      <c r="D38" s="23">
        <v>64738.1</v>
      </c>
      <c r="E38" s="9">
        <f t="shared" si="2"/>
        <v>14.425632833472195</v>
      </c>
      <c r="F38" s="9">
        <f t="shared" si="0"/>
        <v>640.96494094117872</v>
      </c>
      <c r="G38" s="23">
        <v>10100.1</v>
      </c>
    </row>
    <row r="39" spans="2:7" ht="15.6" x14ac:dyDescent="0.3">
      <c r="B39" s="18" t="s">
        <v>8</v>
      </c>
      <c r="C39" s="9">
        <v>5883.9</v>
      </c>
      <c r="D39" s="25">
        <v>460.6</v>
      </c>
      <c r="E39" s="9">
        <f t="shared" si="2"/>
        <v>7.8281411988646994</v>
      </c>
      <c r="F39" s="9">
        <f t="shared" si="0"/>
        <v>67.487179487179489</v>
      </c>
      <c r="G39" s="23">
        <v>682.5</v>
      </c>
    </row>
    <row r="40" spans="2:7" ht="15.6" x14ac:dyDescent="0.3">
      <c r="B40" s="18" t="s">
        <v>9</v>
      </c>
      <c r="C40" s="10">
        <v>382404.7</v>
      </c>
      <c r="D40" s="23">
        <v>179657.2</v>
      </c>
      <c r="E40" s="9">
        <f t="shared" si="2"/>
        <v>46.98090792294132</v>
      </c>
      <c r="F40" s="9">
        <f t="shared" si="0"/>
        <v>118.98040560990164</v>
      </c>
      <c r="G40" s="23">
        <v>150997.29999999999</v>
      </c>
    </row>
    <row r="41" spans="2:7" ht="15.6" x14ac:dyDescent="0.3">
      <c r="B41" s="18" t="s">
        <v>10</v>
      </c>
      <c r="C41" s="9">
        <v>60052</v>
      </c>
      <c r="D41" s="25">
        <v>17142.900000000001</v>
      </c>
      <c r="E41" s="9">
        <f t="shared" si="2"/>
        <v>28.546759475121565</v>
      </c>
      <c r="F41" s="9">
        <f t="shared" si="0"/>
        <v>66.550591633280547</v>
      </c>
      <c r="G41" s="23">
        <v>25759.200000000001</v>
      </c>
    </row>
    <row r="42" spans="2:7" ht="15.6" x14ac:dyDescent="0.3">
      <c r="B42" s="18" t="s">
        <v>11</v>
      </c>
      <c r="C42" s="10">
        <v>313.10000000000002</v>
      </c>
      <c r="D42" s="25">
        <v>55.1</v>
      </c>
      <c r="E42" s="9">
        <f t="shared" si="2"/>
        <v>17.598211434046629</v>
      </c>
      <c r="F42" s="9">
        <f>D42*100/G42</f>
        <v>80.910425844346562</v>
      </c>
      <c r="G42" s="25">
        <v>68.099999999999994</v>
      </c>
    </row>
    <row r="43" spans="2:7" ht="15.6" x14ac:dyDescent="0.3">
      <c r="B43" s="18" t="s">
        <v>12</v>
      </c>
      <c r="C43" s="10">
        <v>12360.3</v>
      </c>
      <c r="D43" s="23">
        <v>5752.9</v>
      </c>
      <c r="E43" s="9">
        <f t="shared" si="2"/>
        <v>46.543368688462259</v>
      </c>
      <c r="F43" s="9">
        <f t="shared" si="0"/>
        <v>50.587397337366561</v>
      </c>
      <c r="G43" s="23">
        <v>11372.2</v>
      </c>
    </row>
    <row r="44" spans="2:7" ht="15.6" x14ac:dyDescent="0.3">
      <c r="B44" s="18" t="s">
        <v>13</v>
      </c>
      <c r="C44" s="9">
        <v>113913.3</v>
      </c>
      <c r="D44" s="23">
        <v>26690.6</v>
      </c>
      <c r="E44" s="9">
        <f t="shared" si="2"/>
        <v>23.430626625688131</v>
      </c>
      <c r="F44" s="9">
        <f t="shared" si="0"/>
        <v>50.552772385056109</v>
      </c>
      <c r="G44" s="23">
        <v>52797.5</v>
      </c>
    </row>
    <row r="45" spans="2:7" ht="15.6" x14ac:dyDescent="0.3">
      <c r="B45" s="19" t="s">
        <v>16</v>
      </c>
      <c r="C45" s="26">
        <v>0</v>
      </c>
      <c r="D45" s="25">
        <v>0</v>
      </c>
      <c r="E45" s="9">
        <v>0</v>
      </c>
      <c r="F45" s="9">
        <v>0</v>
      </c>
      <c r="G45" s="9">
        <v>0</v>
      </c>
    </row>
    <row r="46" spans="2:7" ht="50.25" customHeight="1" x14ac:dyDescent="0.3">
      <c r="B46" s="19" t="s">
        <v>14</v>
      </c>
      <c r="C46" s="26">
        <v>0</v>
      </c>
      <c r="D46" s="25">
        <v>0</v>
      </c>
      <c r="E46" s="9" t="e">
        <f t="shared" si="2"/>
        <v>#DIV/0!</v>
      </c>
      <c r="F46" s="9">
        <f t="shared" si="0"/>
        <v>0</v>
      </c>
      <c r="G46" s="23">
        <v>16909.3</v>
      </c>
    </row>
    <row r="47" spans="2:7" ht="15.6" x14ac:dyDescent="0.3">
      <c r="B47" s="13" t="s">
        <v>15</v>
      </c>
      <c r="C47" s="27">
        <f>C6-C33</f>
        <v>-39935.40000000014</v>
      </c>
      <c r="D47" s="8">
        <f>D6-D33</f>
        <v>60223.900000000023</v>
      </c>
      <c r="E47" s="8">
        <f>D47*100/C47</f>
        <v>-150.8032973251797</v>
      </c>
      <c r="F47" s="8">
        <f t="shared" si="0"/>
        <v>148.51763255240448</v>
      </c>
      <c r="G47" s="8">
        <f>G6-G33</f>
        <v>40550</v>
      </c>
    </row>
    <row r="48" spans="2:7" ht="15.6" x14ac:dyDescent="0.3">
      <c r="B48" s="3"/>
      <c r="C48" s="3"/>
      <c r="D48" s="11"/>
      <c r="E48" s="11"/>
      <c r="F48" s="11"/>
      <c r="G48" s="3"/>
    </row>
    <row r="49" spans="2:7" ht="15.6" x14ac:dyDescent="0.3">
      <c r="B49" s="3"/>
      <c r="C49" s="3"/>
      <c r="D49" s="3"/>
      <c r="E49" s="3"/>
      <c r="F49" s="3"/>
      <c r="G49" s="3"/>
    </row>
    <row r="50" spans="2:7" ht="15.6" x14ac:dyDescent="0.3">
      <c r="B50" s="3"/>
      <c r="C50" s="3"/>
      <c r="D50" s="3"/>
      <c r="E50" s="3"/>
      <c r="F50" s="3"/>
      <c r="G50" s="3"/>
    </row>
    <row r="51" spans="2:7" ht="15.6" x14ac:dyDescent="0.3">
      <c r="B51" s="3"/>
      <c r="C51" s="3"/>
      <c r="D51" s="3"/>
      <c r="E51" s="3"/>
      <c r="F51" s="3"/>
      <c r="G51" s="3"/>
    </row>
  </sheetData>
  <sheetProtection selectLockedCells="1" selectUnlockedCells="1"/>
  <mergeCells count="1">
    <mergeCell ref="B2:G3"/>
  </mergeCells>
  <pageMargins left="0.35433070866141736" right="0.15748031496062992" top="0.78740157480314965" bottom="0.59055118110236227" header="0.51181102362204722" footer="0.51181102362204722"/>
  <pageSetup paperSize="9" scale="64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6:P10"/>
  <sheetViews>
    <sheetView workbookViewId="0">
      <selection activeCell="M26" sqref="M26"/>
    </sheetView>
  </sheetViews>
  <sheetFormatPr defaultRowHeight="13.2" x14ac:dyDescent="0.25"/>
  <cols>
    <col min="15" max="15" width="20.109375" customWidth="1"/>
    <col min="16" max="16" width="12.5546875" bestFit="1" customWidth="1"/>
  </cols>
  <sheetData>
    <row r="6" spans="12:16" x14ac:dyDescent="0.25">
      <c r="M6" t="s">
        <v>39</v>
      </c>
      <c r="N6" t="s">
        <v>40</v>
      </c>
      <c r="O6" t="s">
        <v>41</v>
      </c>
    </row>
    <row r="7" spans="12:16" x14ac:dyDescent="0.25">
      <c r="L7" t="s">
        <v>37</v>
      </c>
      <c r="M7">
        <v>675.8</v>
      </c>
      <c r="N7">
        <v>677.2</v>
      </c>
      <c r="O7">
        <f>M7-N7</f>
        <v>-1.4000000000000909</v>
      </c>
      <c r="P7" s="7"/>
    </row>
    <row r="8" spans="12:16" x14ac:dyDescent="0.25">
      <c r="L8" t="s">
        <v>38</v>
      </c>
      <c r="M8">
        <v>21.7</v>
      </c>
      <c r="N8">
        <v>13.8</v>
      </c>
      <c r="O8">
        <f>M8-N8</f>
        <v>7.8999999999999986</v>
      </c>
      <c r="P8" s="7"/>
    </row>
    <row r="10" spans="12:16" x14ac:dyDescent="0.25">
      <c r="M10" s="7">
        <f>M8*100/M7</f>
        <v>3.2110091743119269</v>
      </c>
      <c r="N10" s="7">
        <f>N8*100/N7</f>
        <v>2.0378027170702895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Карачева</dc:creator>
  <cp:lastModifiedBy>Пожилова</cp:lastModifiedBy>
  <cp:lastPrinted>2023-03-06T06:57:09Z</cp:lastPrinted>
  <dcterms:created xsi:type="dcterms:W3CDTF">2017-12-11T07:41:45Z</dcterms:created>
  <dcterms:modified xsi:type="dcterms:W3CDTF">2023-07-06T07:02:08Z</dcterms:modified>
</cp:coreProperties>
</file>